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<sst xmlns="http://schemas.openxmlformats.org/spreadsheetml/2006/main" count="49" uniqueCount="42">
  <si>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</si>
  <si>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</si>
  <si>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</si>
  <si>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</si>
  <si>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</si>
  <si>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</si>
  <si>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</si>
  <si>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</si>
  <si>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</si>
  <si>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</si>
  <si>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</si>
  <si>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</si>
  <si>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</si>
  <si>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</si>
  <si>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</si>
  <si>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</si>
  <si>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</si>
  <si>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</si>
  <si>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</si>
  <si>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</si>
  <si>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</si>
  <si>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</si>
  <si>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</si>
  <si>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</si>
  <si>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</si>
  <si>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</si>
  <si>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</si>
  <si>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</si>
  <si>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</si>
  <si>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</si>
  <si>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</si>
  <si>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</si>
  <si>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</si>
  <si>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</si>
  <si>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</si>
  <si>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</si>
  <si>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</si>
  <si>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</si>
  <si>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</si>
  <si>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</si>
  <si>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Increase in hours from 40 hours a month to 50 hours a month.  ILCA qualification achieved.  Pay review carried out by BALC and pay award given. September 2021.</t>
  </si>
  <si>
    <r>
      <t xml:space="preserve">Net NP Grant expenditure up £3878  
Utility bills up £627.  
Event costs up £2475.  
Newsletter costs up £400.  
Grass cutting up £582.  
Tree maintenance up £448. 
Village Maintenance up £3122.  
Devolved services up £717 (trees, signs, verge cutting).  
</t>
    </r>
    <r>
      <rPr>
        <sz val="11"/>
        <color indexed="10"/>
        <rFont val="Arial"/>
        <family val="2"/>
      </rPr>
      <t>Other misc cost savings -£1000
Building Repairs down -£2600.</t>
    </r>
    <r>
      <rPr>
        <sz val="11"/>
        <color indexed="8"/>
        <rFont val="Arial"/>
        <family val="2"/>
      </rPr>
      <t xml:space="preserve">  
total variance explanation ££8738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</si>
</sst>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3" fontId="54" fillId="0" borderId="0" xfId="0" applyNumberFormat="1" applyFont="1" applyAlignment="1">
      <alignment/>
    </xf>
    <xf numFmtId="10" fontId="54" fillId="0" borderId="0" xfId="0" applyNumberFormat="1" applyFont="1" applyAlignment="1">
      <alignment/>
    </xf>
    <xf numFmtId="0" fontId="54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4" fillId="35" borderId="11" xfId="0" applyFont="1" applyFill="1" applyBorder="1" applyAlignment="1">
      <alignment wrapText="1"/>
    </xf>
    <xf numFmtId="0" fontId="5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56" fillId="37" borderId="11" xfId="0" applyFont="1" applyFill="1" applyBorder="1" applyAlignment="1">
      <alignment horizontal="center"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wrapText="1"/>
    </xf>
    <xf numFmtId="0" fontId="54" fillId="0" borderId="0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54" fillId="0" borderId="0" xfId="0" applyFont="1" applyFill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left" vertical="center" indent="2"/>
    </xf>
    <xf numFmtId="0" fontId="52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52" fillId="0" borderId="13" xfId="0" applyFont="1" applyBorder="1" applyAlignment="1">
      <alignment/>
    </xf>
    <xf numFmtId="0" fontId="54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wrapText="1"/>
    </xf>
    <xf numFmtId="0" fontId="5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wrapText="1"/>
    </xf>
    <xf numFmtId="0" fontId="54" fillId="0" borderId="14" xfId="0" applyFont="1" applyBorder="1" applyAlignment="1">
      <alignment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4" fillId="0" borderId="0" xfId="0" applyFont="1" applyAlignment="1">
      <alignment vertical="center" wrapText="1"/>
    </xf>
    <xf numFmtId="3" fontId="4" fillId="34" borderId="10" xfId="0" applyNumberFormat="1" applyFont="1" applyFill="1" applyBorder="1" applyAlignment="1" applyProtection="1">
      <alignment horizontal="center" wrapText="1"/>
      <protection locked="0"/>
    </xf>
    <xf numFmtId="3" fontId="54" fillId="0" borderId="0" xfId="0" applyNumberFormat="1" applyFont="1" applyAlignment="1">
      <alignment wrapText="1"/>
    </xf>
    <xf numFmtId="10" fontId="54" fillId="0" borderId="0" xfId="0" applyNumberFormat="1" applyFont="1" applyAlignment="1">
      <alignment wrapText="1"/>
    </xf>
    <xf numFmtId="0" fontId="54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50" t="s">
        <v>37</v>
      </c>
      <c r="B5" s="51"/>
      <c r="C5" s="51"/>
      <c r="D5" s="51"/>
      <c r="E5" s="51"/>
      <c r="F5" s="51"/>
      <c r="G5" s="51"/>
      <c r="H5" s="51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6" t="s">
        <v>2</v>
      </c>
      <c r="B11" s="46"/>
      <c r="C11" s="46"/>
      <c r="D11" s="8">
        <v>27407</v>
      </c>
      <c r="F11" s="8">
        <v>39611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7" t="s">
        <v>20</v>
      </c>
      <c r="B13" s="48"/>
      <c r="C13" s="49"/>
      <c r="D13" s="8">
        <v>31962</v>
      </c>
      <c r="F13" s="8">
        <v>31667</v>
      </c>
      <c r="G13" s="5">
        <f>F13-D13</f>
        <v>-295</v>
      </c>
      <c r="H13" s="6">
        <f>IF((D13&gt;F13),(D13-F13)/D13,IF(D13&lt;F13,-(D13-F13)/D13,IF(D13=F13,0)))</f>
        <v>0.009229710280958639</v>
      </c>
      <c r="I13" s="3">
        <f>IF(D13-F13&lt;200,0,IF(D13-F13&gt;200,1,IF(D13-F13=200,1)))</f>
        <v>1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20595</v>
      </c>
      <c r="F15" s="8">
        <v>22400</v>
      </c>
      <c r="G15" s="5">
        <f>F15-D15</f>
        <v>1805</v>
      </c>
      <c r="H15" s="6">
        <f>IF((D15&gt;F15),(D15-F15)/D15,IF(D15&lt;F15,-(D15-F15)/D15,IF(D15=F15,0)))</f>
        <v>0.08764263170672493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22" s="42" customFormat="1" ht="29.25" thickBot="1">
      <c r="A17" s="52" t="s">
        <v>4</v>
      </c>
      <c r="B17" s="52"/>
      <c r="C17" s="52"/>
      <c r="D17" s="53">
        <v>6204</v>
      </c>
      <c r="F17" s="53">
        <v>7554</v>
      </c>
      <c r="G17" s="54">
        <f>F17-D17</f>
        <v>1350</v>
      </c>
      <c r="H17" s="55">
        <f>IF((D17&gt;F17),(D17-F17)/D17,IF(D17&lt;F17,-(D17-F17)/D17,IF(D17=F17,0)))</f>
        <v>0.21760154738878143</v>
      </c>
      <c r="I17" s="42">
        <f>IF(D17-F17&lt;200,0,IF(D17-F17&gt;200,1,IF(D17-F17=200,1)))</f>
        <v>0</v>
      </c>
      <c r="J17" s="42">
        <f>IF(F17-D17&lt;200,0,IF(F17-D17&gt;200,1,IF(F17-D17=200,1)))</f>
        <v>1</v>
      </c>
      <c r="K17" s="56">
        <f>IF(H17&lt;0.15,0,IF(H17&gt;0.15,1,IF(H17=0.15,1)))</f>
        <v>1</v>
      </c>
      <c r="L17" s="56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40</v>
      </c>
      <c r="O17" s="28"/>
      <c r="P17" s="28"/>
      <c r="Q17" s="28"/>
      <c r="R17" s="28"/>
      <c r="S17" s="28"/>
      <c r="T17" s="28"/>
      <c r="U17" s="28"/>
      <c r="V17" s="28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71.75" thickBot="1">
      <c r="A21" s="43" t="s">
        <v>21</v>
      </c>
      <c r="B21" s="43"/>
      <c r="C21" s="43"/>
      <c r="D21" s="8">
        <v>34149</v>
      </c>
      <c r="F21" s="8">
        <v>42893</v>
      </c>
      <c r="G21" s="5">
        <f>F21-D21</f>
        <v>8744</v>
      </c>
      <c r="H21" s="6">
        <f>IF((D21&gt;F21),(D21-F21)/D21,IF(D21&lt;F21,-(D21-F21)/D21,IF(D21=F21,0)))</f>
        <v>0.2560543500541744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41</v>
      </c>
    </row>
    <row r="22" spans="4:14" ht="15" thickBot="1">
      <c r="D22" s="5"/>
      <c r="F22" s="5"/>
      <c r="G22" s="5"/>
      <c r="H22" s="6"/>
      <c r="K22" s="4"/>
      <c r="L22" s="4"/>
      <c r="N22" s="42"/>
    </row>
    <row r="23" spans="1:14" ht="19.5" customHeight="1" thickBot="1">
      <c r="A23" s="7" t="s">
        <v>5</v>
      </c>
      <c r="D23" s="2">
        <f>D11+D13+D15-D17-D19-D21</f>
        <v>39611</v>
      </c>
      <c r="F23" s="2">
        <v>43231</v>
      </c>
      <c r="G23" s="5"/>
      <c r="H23" s="6"/>
      <c r="K23" s="4"/>
      <c r="L23" s="4"/>
      <c r="M23" s="14" t="s">
        <v>12</v>
      </c>
      <c r="N23" s="42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42"/>
    </row>
    <row r="26" spans="1:14" ht="19.5" customHeight="1" thickBot="1">
      <c r="A26" s="43" t="s">
        <v>9</v>
      </c>
      <c r="B26" s="43"/>
      <c r="C26" s="43"/>
      <c r="D26" s="8">
        <v>39611</v>
      </c>
      <c r="F26" s="8">
        <v>43231</v>
      </c>
      <c r="G26" s="5"/>
      <c r="H26" s="6"/>
      <c r="K26" s="4"/>
      <c r="L26" s="4"/>
      <c r="M26" s="15" t="s">
        <v>12</v>
      </c>
      <c r="N26" s="42"/>
    </row>
    <row r="27" spans="4:14" ht="15" thickBot="1">
      <c r="D27" s="5"/>
      <c r="F27" s="5"/>
      <c r="G27" s="5"/>
      <c r="H27" s="6"/>
      <c r="K27" s="4"/>
      <c r="L27" s="4"/>
      <c r="N27" s="42"/>
    </row>
    <row r="28" spans="1:14" ht="19.5" customHeight="1" thickBot="1">
      <c r="A28" s="43" t="s">
        <v>8</v>
      </c>
      <c r="B28" s="43"/>
      <c r="C28" s="43"/>
      <c r="D28" s="8">
        <v>92635</v>
      </c>
      <c r="F28" s="8">
        <v>92635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42"/>
    </row>
    <row r="30" spans="1:14" ht="19.5" customHeight="1" thickBot="1">
      <c r="A30" s="43" t="s">
        <v>6</v>
      </c>
      <c r="B30" s="43"/>
      <c r="C30" s="43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42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MAIDS</cp:lastModifiedBy>
  <cp:lastPrinted>2020-03-19T12:45:09Z</cp:lastPrinted>
  <dcterms:created xsi:type="dcterms:W3CDTF">2012-07-11T10:01:28Z</dcterms:created>
  <dcterms:modified xsi:type="dcterms:W3CDTF">2022-04-25T16:37:00Z</dcterms:modified>
  <cp:category/>
  <cp:version/>
  <cp:contentType/>
  <cp:contentStatus/>
</cp:coreProperties>
</file>